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<sst xmlns="http://schemas.openxmlformats.org/spreadsheetml/2006/main" count="11" uniqueCount="11">
  <si>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Max PS bei ca. 5200-5500, max Dremo bei ca. 4500-5200</t>
  </si>
  <si>
    <t>km/h</t>
  </si>
  <si>
    <t>max6200</t>
  </si>
  <si>
    <t>1. Gang</t>
  </si>
  <si>
    <t>2. Gang</t>
  </si>
  <si>
    <t>3. Gang</t>
  </si>
  <si>
    <t>4. Gang</t>
  </si>
  <si>
    <t>5. Gang</t>
  </si>
  <si>
    <t>Gang/Drehzahltabelle für MZ 250 TS/1 mit Ergebniswert in km/h</t>
  </si>
  <si>
    <t>Für großes Hinterrad (Stollenreifen, zB Barum S9 oder Wegener LKW, Umfang ca. 1885 mm) Werte mit 1,05 multiplizieren.</t>
  </si>
  <si>
    <t>Fuer TS/1 Antrieb und Motor bei Reifenumfang 1775 mm (Sommer, z.B. Barum M12),  Iprim=2.43, Isek=2.693, Iges=6.54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</si>
</sst>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showOutlineSymbols="0" zoomScaleSheetLayoutView="100" workbookViewId="0" topLeftCell="A1">
      <selection activeCell="J11" sqref="A1:J11"/>
    </sheetView>
  </sheetViews>
  <sheetFormatPr defaultColWidth="11.421875" defaultRowHeight="12.75" customHeight="1"/>
  <cols>
    <col min="1" max="16384" width="10.28125" style="0" customWidth="1"/>
  </cols>
  <sheetData>
    <row r="1" ht="12.75" customHeight="1">
      <c r="A1" s="2" t="s">
        <v>8</v>
      </c>
    </row>
    <row r="2" spans="1:10" ht="19.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19.5" customHeight="1">
      <c r="A4" s="3" t="s">
        <v>1</v>
      </c>
      <c r="B4" s="3">
        <v>1000</v>
      </c>
      <c r="C4" s="3">
        <v>2000</v>
      </c>
      <c r="D4" s="3">
        <v>3000</v>
      </c>
      <c r="E4" s="3">
        <v>4000</v>
      </c>
      <c r="F4" s="3">
        <v>4500</v>
      </c>
      <c r="G4" s="3">
        <v>5000</v>
      </c>
      <c r="H4" s="3">
        <v>5500</v>
      </c>
      <c r="I4" s="3">
        <v>6000</v>
      </c>
      <c r="J4" s="3" t="s">
        <v>2</v>
      </c>
    </row>
    <row r="5" spans="1:10" ht="12.75" customHeight="1">
      <c r="A5" s="3" t="s">
        <v>3</v>
      </c>
      <c r="B5" s="1">
        <v>5</v>
      </c>
      <c r="C5" s="1">
        <f>B5*2</f>
        <v>10</v>
      </c>
      <c r="D5" s="1">
        <f>3*B5</f>
        <v>15</v>
      </c>
      <c r="E5" s="1">
        <f>4*B5</f>
        <v>20</v>
      </c>
      <c r="F5" s="1">
        <f>4.5*B5</f>
        <v>22.5</v>
      </c>
      <c r="G5" s="1">
        <f>5*B5</f>
        <v>25</v>
      </c>
      <c r="H5" s="1">
        <f>5.5*B5</f>
        <v>27.5</v>
      </c>
      <c r="I5" s="1">
        <f>6*B5</f>
        <v>30</v>
      </c>
      <c r="J5" s="1">
        <f>6.2*B5</f>
        <v>31</v>
      </c>
    </row>
    <row r="6" spans="1:10" ht="12.75" customHeight="1">
      <c r="A6" s="3" t="s">
        <v>4</v>
      </c>
      <c r="B6" s="1">
        <v>8</v>
      </c>
      <c r="C6" s="1">
        <f>B6*2</f>
        <v>16</v>
      </c>
      <c r="D6" s="1">
        <f>3*B6</f>
        <v>24</v>
      </c>
      <c r="E6" s="1">
        <f>4*B6</f>
        <v>32</v>
      </c>
      <c r="F6" s="1">
        <f>4.5*B6</f>
        <v>36</v>
      </c>
      <c r="G6" s="1">
        <f>5*B6</f>
        <v>40</v>
      </c>
      <c r="H6" s="1">
        <f>5.5*B6</f>
        <v>44</v>
      </c>
      <c r="I6" s="1">
        <f>6*B6</f>
        <v>48</v>
      </c>
      <c r="J6" s="1">
        <f>6.2*B6</f>
        <v>49.6</v>
      </c>
    </row>
    <row r="7" spans="1:10" ht="12.75" customHeight="1">
      <c r="A7" s="3" t="s">
        <v>5</v>
      </c>
      <c r="B7" s="1">
        <v>11</v>
      </c>
      <c r="C7" s="1">
        <f>B7*2</f>
        <v>22</v>
      </c>
      <c r="D7" s="1">
        <f>3*B7</f>
        <v>33</v>
      </c>
      <c r="E7" s="1">
        <f>4*B7</f>
        <v>44</v>
      </c>
      <c r="F7" s="1">
        <f>4.5*B7</f>
        <v>49.5</v>
      </c>
      <c r="G7" s="1">
        <f>5*B7</f>
        <v>55</v>
      </c>
      <c r="H7" s="1">
        <f>5.5*B7</f>
        <v>60.5</v>
      </c>
      <c r="I7" s="1">
        <f>6*B7</f>
        <v>66</v>
      </c>
      <c r="J7" s="1">
        <f>6.2*B7</f>
        <v>68.2</v>
      </c>
    </row>
    <row r="8" spans="1:10" ht="12.75" customHeight="1">
      <c r="A8" s="3" t="s">
        <v>6</v>
      </c>
      <c r="B8" s="1">
        <v>14</v>
      </c>
      <c r="C8" s="1">
        <f>B8*2</f>
        <v>28</v>
      </c>
      <c r="D8" s="1">
        <f>3*B8</f>
        <v>42</v>
      </c>
      <c r="E8" s="1">
        <f>4*B8</f>
        <v>56</v>
      </c>
      <c r="F8" s="1">
        <f>4.5*B8</f>
        <v>63</v>
      </c>
      <c r="G8" s="1">
        <f>5*B8</f>
        <v>70</v>
      </c>
      <c r="H8" s="1">
        <f>5.5*B8</f>
        <v>77</v>
      </c>
      <c r="I8" s="1">
        <f>6*B8</f>
        <v>84</v>
      </c>
      <c r="J8" s="1">
        <f>6.2*B8</f>
        <v>86.8</v>
      </c>
    </row>
    <row r="9" spans="1:10" ht="12.75" customHeight="1">
      <c r="A9" s="3" t="s">
        <v>7</v>
      </c>
      <c r="B9" s="1">
        <v>17</v>
      </c>
      <c r="C9" s="1">
        <f>B9*2</f>
        <v>34</v>
      </c>
      <c r="D9" s="1">
        <f>3*B9</f>
        <v>51</v>
      </c>
      <c r="E9" s="1">
        <f>4*B9</f>
        <v>68</v>
      </c>
      <c r="F9" s="1">
        <f>4.5*B9</f>
        <v>76.5</v>
      </c>
      <c r="G9" s="1">
        <f>5*B9</f>
        <v>85</v>
      </c>
      <c r="H9" s="1">
        <f>5.5*B9</f>
        <v>93.5</v>
      </c>
      <c r="I9" s="1">
        <f>6*B9</f>
        <v>102</v>
      </c>
      <c r="J9" s="1">
        <f>6.2*B9</f>
        <v>105.4</v>
      </c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1">
      <selection activeCell="A1" sqref="A1"/>
    </sheetView>
  </sheetViews>
  <sheetFormatPr defaultColWidth="11.421875" defaultRowHeight="12.75" customHeight="1"/>
  <cols>
    <col min="1" max="16384" width="10.28125" style="0" customWidth="1"/>
  </cols>
  <sheetData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1">
      <selection activeCell="A1" sqref="A1"/>
    </sheetView>
  </sheetViews>
  <sheetFormatPr defaultColWidth="11.421875" defaultRowHeight="12.75" customHeight="1"/>
  <cols>
    <col min="1" max="16384" width="10.28125" style="0" customWidth="1"/>
  </cols>
  <sheetData/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